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8_{7B0F9D78-26C0-44CD-855D-274EA7D8173E}" xr6:coauthVersionLast="47" xr6:coauthVersionMax="47" xr10:uidLastSave="{00000000-0000-0000-0000-000000000000}"/>
  <bookViews>
    <workbookView xWindow="1560" yWindow="915" windowWidth="28770" windowHeight="15090" xr2:uid="{DC7F3250-2CC0-4B94-84EB-7485B54068AD}"/>
  </bookViews>
  <sheets>
    <sheet name="Q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E34" i="1"/>
  <c r="H33" i="1"/>
  <c r="E33" i="1"/>
  <c r="H32" i="1"/>
  <c r="H35" i="1" s="1"/>
  <c r="E32" i="1"/>
  <c r="E28" i="1"/>
  <c r="K28" i="1" s="1"/>
  <c r="E27" i="1"/>
  <c r="K27" i="1" s="1"/>
  <c r="K26" i="1"/>
  <c r="E26" i="1"/>
  <c r="J26" i="1" s="1"/>
  <c r="E25" i="1"/>
  <c r="K25" i="1" s="1"/>
  <c r="E24" i="1"/>
  <c r="K24" i="1" s="1"/>
  <c r="K29" i="1" s="1"/>
  <c r="K19" i="1"/>
  <c r="E19" i="1"/>
  <c r="J19" i="1" s="1"/>
  <c r="E18" i="1"/>
  <c r="K18" i="1" s="1"/>
  <c r="E17" i="1"/>
  <c r="J17" i="1" s="1"/>
  <c r="K16" i="1"/>
  <c r="E16" i="1"/>
  <c r="J16" i="1" s="1"/>
  <c r="E15" i="1"/>
  <c r="K15" i="1" s="1"/>
  <c r="E10" i="1"/>
  <c r="K10" i="1" s="1"/>
  <c r="K9" i="1"/>
  <c r="E9" i="1"/>
  <c r="J9" i="1" s="1"/>
  <c r="E8" i="1"/>
  <c r="K8" i="1" s="1"/>
  <c r="E7" i="1"/>
  <c r="K7" i="1" s="1"/>
  <c r="K6" i="1"/>
  <c r="E6" i="1"/>
  <c r="J6" i="1" s="1"/>
  <c r="E5" i="1"/>
  <c r="K5" i="1" s="1"/>
  <c r="K11" i="1" l="1"/>
  <c r="J7" i="1"/>
  <c r="J27" i="1"/>
  <c r="K17" i="1"/>
  <c r="K20" i="1" s="1"/>
  <c r="J8" i="1"/>
  <c r="J18" i="1"/>
  <c r="J28" i="1"/>
  <c r="J10" i="1"/>
  <c r="J24" i="1"/>
  <c r="J29" i="1" s="1"/>
  <c r="F34" i="1" s="1"/>
  <c r="G34" i="1" s="1"/>
  <c r="J15" i="1"/>
  <c r="J20" i="1" s="1"/>
  <c r="F33" i="1" s="1"/>
  <c r="G33" i="1" s="1"/>
  <c r="J5" i="1"/>
  <c r="J11" i="1" s="1"/>
  <c r="F32" i="1" s="1"/>
  <c r="J25" i="1"/>
  <c r="G32" i="1" l="1"/>
  <c r="G35" i="1" s="1"/>
  <c r="F35" i="1"/>
</calcChain>
</file>

<file path=xl/sharedStrings.xml><?xml version="1.0" encoding="utf-8"?>
<sst xmlns="http://schemas.openxmlformats.org/spreadsheetml/2006/main" count="84" uniqueCount="50">
  <si>
    <t>Quick Screen Tool (Copyright John M. York, PharmD, MBA 2023 ©)</t>
  </si>
  <si>
    <t>Opportunity</t>
  </si>
  <si>
    <t>Weight</t>
  </si>
  <si>
    <t>Low</t>
  </si>
  <si>
    <t>Med</t>
  </si>
  <si>
    <t>High</t>
  </si>
  <si>
    <t>Super High</t>
  </si>
  <si>
    <t>Weighted 
Score</t>
  </si>
  <si>
    <t>Benchmark</t>
  </si>
  <si>
    <t>Market Size</t>
  </si>
  <si>
    <t>Market Growth</t>
  </si>
  <si>
    <t xml:space="preserve"> </t>
  </si>
  <si>
    <t>Application (Indication)</t>
  </si>
  <si>
    <t>Stage (Maturity)</t>
  </si>
  <si>
    <t>Competition</t>
  </si>
  <si>
    <t>Timing</t>
  </si>
  <si>
    <t>Composite Score</t>
  </si>
  <si>
    <t>Monetary</t>
  </si>
  <si>
    <t xml:space="preserve">Funds in </t>
  </si>
  <si>
    <t>Funds Needed</t>
  </si>
  <si>
    <t>Funding Sources</t>
  </si>
  <si>
    <t>Returns</t>
  </si>
  <si>
    <t>Stage</t>
  </si>
  <si>
    <t>Competitive Advantage</t>
  </si>
  <si>
    <t>Organizational</t>
  </si>
  <si>
    <t>Enduring</t>
  </si>
  <si>
    <t xml:space="preserve">Quick Screen </t>
  </si>
  <si>
    <t>Score</t>
  </si>
  <si>
    <t>Weighten Score</t>
  </si>
  <si>
    <t>Net</t>
  </si>
  <si>
    <t>Total QS Compsite Score</t>
  </si>
  <si>
    <t>Score Range</t>
  </si>
  <si>
    <t>Weighted</t>
  </si>
  <si>
    <t>Project</t>
  </si>
  <si>
    <t>0-4</t>
  </si>
  <si>
    <t>1.00 - 2.00</t>
  </si>
  <si>
    <t>Product</t>
  </si>
  <si>
    <t>4.1-8</t>
  </si>
  <si>
    <t>2.00 - 3.00</t>
  </si>
  <si>
    <t>Platform</t>
  </si>
  <si>
    <t>8.1-12</t>
  </si>
  <si>
    <t>3.00 - 4.00</t>
  </si>
  <si>
    <t>Rate</t>
  </si>
  <si>
    <t>Low to high</t>
  </si>
  <si>
    <t>High to low</t>
  </si>
  <si>
    <t>Intellectual Property</t>
  </si>
  <si>
    <t>Point of Differentiation</t>
  </si>
  <si>
    <t>Unique mechanism of action</t>
  </si>
  <si>
    <t>Long to short</t>
  </si>
  <si>
    <t>Early to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</si>
</sst>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C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9" fontId="0" fillId="0" borderId="0" xfId="1" applyFont="1"/>
    <xf numFmtId="2" fontId="0" fillId="2" borderId="0" xfId="0" applyNumberFormat="1" applyFill="1"/>
    <xf numFmtId="2" fontId="0" fillId="0" borderId="0" xfId="0" applyNumberFormat="1"/>
    <xf numFmtId="0" fontId="0" fillId="0" borderId="2" xfId="0" applyBorder="1"/>
    <xf numFmtId="9" fontId="0" fillId="0" borderId="2" xfId="1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2" fontId="0" fillId="2" borderId="1" xfId="0" applyNumberFormat="1" applyFill="1" applyBorder="1"/>
    <xf numFmtId="0" fontId="3" fillId="2" borderId="1" xfId="0" applyFont="1" applyFill="1" applyBorder="1"/>
    <xf numFmtId="2" fontId="2" fillId="2" borderId="0" xfId="0" applyNumberFormat="1" applyFont="1" applyFill="1"/>
    <xf numFmtId="2" fontId="0" fillId="0" borderId="2" xfId="0" applyNumberFormat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49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quotePrefix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Opportunity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4"/>
          <c:order val="0"/>
          <c:tx>
            <c:v>Opportunity</c:v>
          </c:tx>
          <c:marker>
            <c:symbol val="none"/>
          </c:marker>
          <c:cat>
            <c:strRef>
              <c:f>QST!$D$5:$D$10</c:f>
              <c:strCache>
                <c:ptCount val="6"/>
                <c:pt idx="0">
                  <c:v>Market Size</c:v>
                </c:pt>
                <c:pt idx="1">
                  <c:v>Market Growth</c:v>
                </c:pt>
                <c:pt idx="2">
                  <c:v>Application (Indication)</c:v>
                </c:pt>
                <c:pt idx="3">
                  <c:v>Stage (Maturity)</c:v>
                </c:pt>
                <c:pt idx="4">
                  <c:v>Competition</c:v>
                </c:pt>
                <c:pt idx="5">
                  <c:v>Timing</c:v>
                </c:pt>
              </c:strCache>
            </c:strRef>
          </c:cat>
          <c:val>
            <c:numRef>
              <c:f>QST!$J$5:$J$10</c:f>
              <c:numCache>
                <c:formatCode>0.00</c:formatCode>
                <c:ptCount val="6"/>
                <c:pt idx="0">
                  <c:v>0.16700000000000001</c:v>
                </c:pt>
                <c:pt idx="1">
                  <c:v>0.16700000000000001</c:v>
                </c:pt>
                <c:pt idx="2">
                  <c:v>0.16700000000000001</c:v>
                </c:pt>
                <c:pt idx="3">
                  <c:v>0.16700000000000001</c:v>
                </c:pt>
                <c:pt idx="4">
                  <c:v>0.16700000000000001</c:v>
                </c:pt>
                <c:pt idx="5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A-4686-B5ED-B46CE3573441}"/>
            </c:ext>
          </c:extLst>
        </c:ser>
        <c:ser>
          <c:idx val="7"/>
          <c:order val="1"/>
          <c:tx>
            <c:v>Benchmark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QST!$K$5:$K$10</c:f>
              <c:numCache>
                <c:formatCode>0.00</c:formatCode>
                <c:ptCount val="6"/>
                <c:pt idx="0">
                  <c:v>0.66700000000000004</c:v>
                </c:pt>
                <c:pt idx="1">
                  <c:v>0.66700000000000004</c:v>
                </c:pt>
                <c:pt idx="2">
                  <c:v>0.66700000000000004</c:v>
                </c:pt>
                <c:pt idx="3">
                  <c:v>0.66700000000000004</c:v>
                </c:pt>
                <c:pt idx="4">
                  <c:v>0.66700000000000004</c:v>
                </c:pt>
                <c:pt idx="5">
                  <c:v>0.66700000000000004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A-4686-B5ED-B46CE3573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4320"/>
        <c:axId val="96017680"/>
      </c:radarChart>
      <c:catAx>
        <c:axId val="9601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7680"/>
        <c:crosses val="autoZero"/>
        <c:auto val="1"/>
        <c:lblAlgn val="ctr"/>
        <c:lblOffset val="100"/>
        <c:noMultiLvlLbl val="0"/>
      </c:catAx>
      <c:valAx>
        <c:axId val="9601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4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Quick Screen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Quick Screen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QST!$D$32:$D$34</c:f>
              <c:strCache>
                <c:ptCount val="3"/>
                <c:pt idx="0">
                  <c:v>Opportunity</c:v>
                </c:pt>
                <c:pt idx="1">
                  <c:v>Monetary</c:v>
                </c:pt>
                <c:pt idx="2">
                  <c:v>Competitive Advantage</c:v>
                </c:pt>
              </c:strCache>
            </c:strRef>
          </c:cat>
          <c:val>
            <c:numRef>
              <c:f>QST!$G$32:$G$34</c:f>
              <c:numCache>
                <c:formatCode>0.00</c:formatCode>
                <c:ptCount val="3"/>
                <c:pt idx="0">
                  <c:v>0.33400000000000002</c:v>
                </c:pt>
                <c:pt idx="1">
                  <c:v>0.33300000000000002</c:v>
                </c:pt>
                <c:pt idx="2">
                  <c:v>0.33300000000000002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0-40E4-B1B8-EDFA9815EA3B}"/>
            </c:ext>
          </c:extLst>
        </c:ser>
        <c:ser>
          <c:idx val="1"/>
          <c:order val="1"/>
          <c:tx>
            <c:v>Benchmark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QST!$H$32:$H$34</c:f>
              <c:numCache>
                <c:formatCode>0.00</c:formatCode>
                <c:ptCount val="3"/>
                <c:pt idx="0">
                  <c:v>1.333</c:v>
                </c:pt>
                <c:pt idx="1">
                  <c:v>1.333</c:v>
                </c:pt>
                <c:pt idx="2">
                  <c:v>1.333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0-40E4-B1B8-EDFA9815E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70880"/>
        <c:axId val="107768480"/>
      </c:radarChart>
      <c:catAx>
        <c:axId val="1077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68480"/>
        <c:crosses val="autoZero"/>
        <c:auto val="1"/>
        <c:lblAlgn val="ctr"/>
        <c:lblOffset val="100"/>
        <c:noMultiLvlLbl val="0"/>
      </c:catAx>
      <c:valAx>
        <c:axId val="10776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7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Monetary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Monetary</c:v>
          </c:tx>
          <c:marker>
            <c:symbol val="none"/>
          </c:marker>
          <c:cat>
            <c:strRef>
              <c:f>QST!$D$15:$D$19</c:f>
              <c:strCache>
                <c:ptCount val="5"/>
                <c:pt idx="0">
                  <c:v>Funds in </c:v>
                </c:pt>
                <c:pt idx="1">
                  <c:v>Funds Needed</c:v>
                </c:pt>
                <c:pt idx="2">
                  <c:v>Funding Sources</c:v>
                </c:pt>
                <c:pt idx="3">
                  <c:v>Returns</c:v>
                </c:pt>
                <c:pt idx="4">
                  <c:v>Stage</c:v>
                </c:pt>
              </c:strCache>
            </c:strRef>
          </c:cat>
          <c:val>
            <c:numRef>
              <c:f>QST!$J$15:$J$19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59E-84E2-A9391B9D6FAA}"/>
            </c:ext>
          </c:extLst>
        </c:ser>
        <c:ser>
          <c:idx val="1"/>
          <c:order val="1"/>
          <c:tx>
            <c:v>Benchmark</c:v>
          </c:tx>
          <c:marker>
            <c:symbol val="none"/>
          </c:marker>
          <c:cat>
            <c:strRef>
              <c:f>QST!$D$15:$D$19</c:f>
              <c:strCache>
                <c:ptCount val="5"/>
                <c:pt idx="0">
                  <c:v>Funds in </c:v>
                </c:pt>
                <c:pt idx="1">
                  <c:v>Funds Needed</c:v>
                </c:pt>
                <c:pt idx="2">
                  <c:v>Funding Sources</c:v>
                </c:pt>
                <c:pt idx="3">
                  <c:v>Returns</c:v>
                </c:pt>
                <c:pt idx="4">
                  <c:v>Stage</c:v>
                </c:pt>
              </c:strCache>
            </c:strRef>
          </c:cat>
          <c:val>
            <c:numRef>
              <c:f>QST!$K$15:$K$19</c:f>
              <c:numCache>
                <c:formatCode>0.00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59E-84E2-A9391B9D6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4320"/>
        <c:axId val="96017680"/>
      </c:radarChart>
      <c:catAx>
        <c:axId val="9601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7680"/>
        <c:crosses val="autoZero"/>
        <c:auto val="1"/>
        <c:lblAlgn val="ctr"/>
        <c:lblOffset val="100"/>
        <c:noMultiLvlLbl val="0"/>
      </c:catAx>
      <c:valAx>
        <c:axId val="9601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4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Competitive Advantage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Competitive Advantage</c:v>
          </c:tx>
          <c:marker>
            <c:symbol val="none"/>
          </c:marker>
          <c:cat>
            <c:strRef>
              <c:f>QST!$D$24:$D$28</c:f>
              <c:strCache>
                <c:ptCount val="5"/>
                <c:pt idx="0">
                  <c:v>Intellectual Property</c:v>
                </c:pt>
                <c:pt idx="1">
                  <c:v>Point of Differentiation</c:v>
                </c:pt>
                <c:pt idx="2">
                  <c:v>Unique mechanism of action</c:v>
                </c:pt>
                <c:pt idx="3">
                  <c:v>Organizational</c:v>
                </c:pt>
                <c:pt idx="4">
                  <c:v>Enduring</c:v>
                </c:pt>
              </c:strCache>
            </c:strRef>
          </c:cat>
          <c:val>
            <c:numRef>
              <c:f>QST!$J$24:$J$28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9-4C95-B9DF-F0C2BA1E96F8}"/>
            </c:ext>
          </c:extLst>
        </c:ser>
        <c:ser>
          <c:idx val="1"/>
          <c:order val="1"/>
          <c:tx>
            <c:v>Benchmark</c:v>
          </c:tx>
          <c:marker>
            <c:symbol val="none"/>
          </c:marker>
          <c:cat>
            <c:strRef>
              <c:f>QST!$D$24:$D$28</c:f>
              <c:strCache>
                <c:ptCount val="5"/>
                <c:pt idx="0">
                  <c:v>Intellectual Property</c:v>
                </c:pt>
                <c:pt idx="1">
                  <c:v>Point of Differentiation</c:v>
                </c:pt>
                <c:pt idx="2">
                  <c:v>Unique mechanism of action</c:v>
                </c:pt>
                <c:pt idx="3">
                  <c:v>Organizational</c:v>
                </c:pt>
                <c:pt idx="4">
                  <c:v>Enduring</c:v>
                </c:pt>
              </c:strCache>
            </c:strRef>
          </c:cat>
          <c:val>
            <c:numRef>
              <c:f>QST!$K$24:$K$28</c:f>
              <c:numCache>
                <c:formatCode>0.00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9-4C95-B9DF-F0C2BA1E9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4320"/>
        <c:axId val="96017680"/>
      </c:radarChart>
      <c:catAx>
        <c:axId val="9601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7680"/>
        <c:crosses val="autoZero"/>
        <c:auto val="1"/>
        <c:lblAlgn val="ctr"/>
        <c:lblOffset val="100"/>
        <c:noMultiLvlLbl val="0"/>
      </c:catAx>
      <c:valAx>
        <c:axId val="9601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4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Quick Screen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QST!$D$32:$D$34</c:f>
              <c:strCache>
                <c:ptCount val="3"/>
                <c:pt idx="0">
                  <c:v>Opportunity</c:v>
                </c:pt>
                <c:pt idx="1">
                  <c:v>Monetary</c:v>
                </c:pt>
                <c:pt idx="2">
                  <c:v>Competitive Advantage</c:v>
                </c:pt>
              </c:strCache>
            </c:strRef>
          </c:cat>
          <c:val>
            <c:numRef>
              <c:f>QST!$G$32:$G$34</c:f>
              <c:numCache>
                <c:formatCode>0.00</c:formatCode>
                <c:ptCount val="3"/>
                <c:pt idx="0">
                  <c:v>0.33400000000000002</c:v>
                </c:pt>
                <c:pt idx="1">
                  <c:v>0.33300000000000002</c:v>
                </c:pt>
                <c:pt idx="2">
                  <c:v>0.33300000000000002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B-4AB8-BC0B-20AF53407780}"/>
            </c:ext>
          </c:extLst>
        </c:ser>
        <c:ser>
          <c:idx val="1"/>
          <c:order val="1"/>
          <c:tx>
            <c:v>Benchmark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QST!$H$32:$H$34</c:f>
              <c:numCache>
                <c:formatCode>0.00</c:formatCode>
                <c:ptCount val="3"/>
                <c:pt idx="0">
                  <c:v>1.333</c:v>
                </c:pt>
                <c:pt idx="1">
                  <c:v>1.333</c:v>
                </c:pt>
                <c:pt idx="2">
                  <c:v>1.333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B-4AB8-BC0B-20AF53407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70880"/>
        <c:axId val="107768480"/>
      </c:radarChart>
      <c:catAx>
        <c:axId val="1077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68480"/>
        <c:crosses val="autoZero"/>
        <c:auto val="1"/>
        <c:lblAlgn val="ctr"/>
        <c:lblOffset val="100"/>
        <c:noMultiLvlLbl val="0"/>
      </c:catAx>
      <c:valAx>
        <c:axId val="10776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7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04405239990879"/>
          <c:y val="0.69907344915218916"/>
          <c:w val="0.48791189520018236"/>
          <c:h val="8.9286339207599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309562</xdr:colOff>
      <xdr:row>2</xdr:row>
      <xdr:rowOff>85725</xdr:rowOff>
    </xdr:from>
    <xdr:to>
      <xdr:col>18</xdr:col>
      <xdr:colOff>314325</xdr:colOff>
      <xdr:row>10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E203F8-2145-415C-9DC7-C417F567C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314324</xdr:colOff>
      <xdr:row>29</xdr:row>
      <xdr:rowOff>152400</xdr:rowOff>
    </xdr:from>
    <xdr:to>
      <xdr:col>18</xdr:col>
      <xdr:colOff>323849</xdr:colOff>
      <xdr:row>42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B548B3-52B7-4B39-8AF1-FC0DDA3CA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11</xdr:row>
      <xdr:rowOff>180975</xdr:rowOff>
    </xdr:from>
    <xdr:to>
      <xdr:col>18</xdr:col>
      <xdr:colOff>300038</xdr:colOff>
      <xdr:row>20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47F122-4943-41EF-ADDD-CA9B87502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21</xdr:row>
      <xdr:rowOff>0</xdr:rowOff>
    </xdr:from>
    <xdr:to>
      <xdr:col>18</xdr:col>
      <xdr:colOff>300038</xdr:colOff>
      <xdr:row>29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A4BC36-B4BA-41AB-8BD1-F607D5018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30</xdr:row>
      <xdr:rowOff>0</xdr:rowOff>
    </xdr:from>
    <xdr:to>
      <xdr:col>27</xdr:col>
      <xdr:colOff>9525</xdr:colOff>
      <xdr:row>42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97D7FF6-4FCB-4601-B7B5-386EA827A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\Desktop\Quick%20Screen%20Tool%20v3%205_20_24.xlsx" TargetMode="External"/><Relationship Id="rId1" Type="http://schemas.openxmlformats.org/officeDocument/2006/relationships/externalLinkPath" Target="Quick%20Screen%20Tool%20v3%205_20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ST"/>
      <sheetName val="Reviva"/>
      <sheetName val="JDB"/>
      <sheetName val="Coastar"/>
    </sheetNames>
    <sheetDataSet>
      <sheetData sheetId="0">
        <row r="5">
          <cell r="D5" t="str">
            <v>Market Size</v>
          </cell>
          <cell r="J5">
            <v>0.16700000000000001</v>
          </cell>
          <cell r="K5">
            <v>0.66700000000000004</v>
          </cell>
        </row>
        <row r="6">
          <cell r="D6" t="str">
            <v>Market Growth</v>
          </cell>
          <cell r="J6">
            <v>0.16700000000000001</v>
          </cell>
          <cell r="K6">
            <v>0.66700000000000004</v>
          </cell>
        </row>
        <row r="7">
          <cell r="D7" t="str">
            <v>Application (Indication)</v>
          </cell>
          <cell r="J7">
            <v>0.16700000000000001</v>
          </cell>
          <cell r="K7">
            <v>0.66700000000000004</v>
          </cell>
        </row>
        <row r="8">
          <cell r="D8" t="str">
            <v>Stage (Maturity)</v>
          </cell>
          <cell r="J8">
            <v>0.16700000000000001</v>
          </cell>
          <cell r="K8">
            <v>0.66700000000000004</v>
          </cell>
        </row>
        <row r="9">
          <cell r="D9" t="str">
            <v>Competition</v>
          </cell>
          <cell r="J9">
            <v>0.16700000000000001</v>
          </cell>
          <cell r="K9">
            <v>0.66700000000000004</v>
          </cell>
        </row>
        <row r="10">
          <cell r="D10" t="str">
            <v>Timing</v>
          </cell>
          <cell r="J10">
            <v>0.16700000000000001</v>
          </cell>
          <cell r="K10">
            <v>0.66700000000000004</v>
          </cell>
        </row>
        <row r="15">
          <cell r="D15" t="str">
            <v xml:space="preserve">Funds in </v>
          </cell>
          <cell r="J15">
            <v>0.2</v>
          </cell>
          <cell r="K15">
            <v>0.8</v>
          </cell>
        </row>
        <row r="16">
          <cell r="D16" t="str">
            <v>Funds Needed</v>
          </cell>
          <cell r="J16">
            <v>0.2</v>
          </cell>
          <cell r="K16">
            <v>0.8</v>
          </cell>
        </row>
        <row r="17">
          <cell r="D17" t="str">
            <v>Funding Sources</v>
          </cell>
          <cell r="J17">
            <v>0.2</v>
          </cell>
          <cell r="K17">
            <v>0.8</v>
          </cell>
        </row>
        <row r="18">
          <cell r="D18" t="str">
            <v>Returns</v>
          </cell>
          <cell r="J18">
            <v>0.2</v>
          </cell>
          <cell r="K18">
            <v>0.8</v>
          </cell>
        </row>
        <row r="19">
          <cell r="D19" t="str">
            <v>Stage</v>
          </cell>
          <cell r="J19">
            <v>0.2</v>
          </cell>
          <cell r="K19">
            <v>0.8</v>
          </cell>
        </row>
        <row r="24">
          <cell r="D24" t="str">
            <v>IP</v>
          </cell>
          <cell r="J24">
            <v>0.2</v>
          </cell>
          <cell r="K24">
            <v>0.8</v>
          </cell>
        </row>
        <row r="25">
          <cell r="D25" t="str">
            <v>POD</v>
          </cell>
          <cell r="J25">
            <v>0.2</v>
          </cell>
          <cell r="K25">
            <v>0.8</v>
          </cell>
        </row>
        <row r="26">
          <cell r="D26" t="str">
            <v>Unique MOA</v>
          </cell>
          <cell r="J26">
            <v>0.2</v>
          </cell>
          <cell r="K26">
            <v>0.8</v>
          </cell>
        </row>
        <row r="27">
          <cell r="D27" t="str">
            <v>Organizational</v>
          </cell>
          <cell r="J27">
            <v>0.2</v>
          </cell>
          <cell r="K27">
            <v>0.8</v>
          </cell>
        </row>
        <row r="28">
          <cell r="D28" t="str">
            <v>Enduring</v>
          </cell>
          <cell r="J28">
            <v>0.2</v>
          </cell>
          <cell r="K28">
            <v>0.8</v>
          </cell>
        </row>
        <row r="32">
          <cell r="D32" t="str">
            <v>Opportunity</v>
          </cell>
          <cell r="G32">
            <v>0.33400000000000002</v>
          </cell>
          <cell r="H32">
            <v>1.333</v>
          </cell>
        </row>
        <row r="33">
          <cell r="D33" t="str">
            <v>Monetary</v>
          </cell>
          <cell r="G33">
            <v>0.33300000000000002</v>
          </cell>
          <cell r="H33">
            <v>1.333</v>
          </cell>
        </row>
        <row r="34">
          <cell r="D34" t="str">
            <v>Competitive Advantage</v>
          </cell>
          <cell r="G34">
            <v>0.33300000000000002</v>
          </cell>
          <cell r="H34">
            <v>1.333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7EA0-ABF7-4074-B62B-93AB4A34A754}">
  <dimension ref="B1:L40"/>
  <sheetViews>
    <sheetView tabSelected="1" zoomScale="70" zoomScaleNormal="70" workbookViewId="0">
      <selection activeCell="B29" sqref="B29"/>
    </sheetView>
  </sheetViews>
  <sheetFormatPr defaultColWidth="8.85546875" defaultRowHeight="15" x14ac:dyDescent="0.25"/>
  <cols>
    <col min="4" max="4" width="29.140625" customWidth="1"/>
    <col min="5" max="5" width="10.42578125" customWidth="1"/>
    <col min="6" max="6" width="12.7109375" customWidth="1"/>
    <col min="7" max="7" width="15.140625" customWidth="1"/>
    <col min="8" max="9" width="12.7109375" customWidth="1"/>
    <col min="10" max="10" width="10.7109375" customWidth="1"/>
    <col min="11" max="11" width="13.140625" customWidth="1"/>
  </cols>
  <sheetData>
    <row r="1" spans="2:12" x14ac:dyDescent="0.25">
      <c r="C1" s="1" t="s">
        <v>0</v>
      </c>
    </row>
    <row r="3" spans="2:12" ht="30" x14ac:dyDescent="0.25">
      <c r="C3" s="2" t="s">
        <v>1</v>
      </c>
      <c r="D3" s="3"/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5" t="s">
        <v>7</v>
      </c>
      <c r="K3" s="4" t="s">
        <v>8</v>
      </c>
    </row>
    <row r="4" spans="2:12" x14ac:dyDescent="0.25">
      <c r="B4" t="s">
        <v>42</v>
      </c>
      <c r="C4" s="6"/>
      <c r="D4" s="6"/>
      <c r="E4" s="6"/>
      <c r="F4" s="6">
        <v>1</v>
      </c>
      <c r="G4" s="6">
        <v>2</v>
      </c>
      <c r="H4" s="6">
        <v>3</v>
      </c>
      <c r="I4" s="6">
        <v>4</v>
      </c>
      <c r="J4" s="6"/>
      <c r="K4" s="6"/>
    </row>
    <row r="5" spans="2:12" x14ac:dyDescent="0.25">
      <c r="B5" t="s">
        <v>43</v>
      </c>
      <c r="D5" t="s">
        <v>9</v>
      </c>
      <c r="E5" s="7">
        <f>1/6</f>
        <v>0.16666666666666666</v>
      </c>
      <c r="J5" s="8">
        <f>ROUND(PRODUCT(E5,F5:I5),3)</f>
        <v>0.16700000000000001</v>
      </c>
      <c r="K5" s="9">
        <f>ROUND(4*E5,3)</f>
        <v>0.66700000000000004</v>
      </c>
    </row>
    <row r="6" spans="2:12" x14ac:dyDescent="0.25">
      <c r="B6" t="s">
        <v>43</v>
      </c>
      <c r="D6" t="s">
        <v>10</v>
      </c>
      <c r="E6" s="7">
        <f t="shared" ref="E6:E10" si="0">1/6</f>
        <v>0.16666666666666666</v>
      </c>
      <c r="J6" s="8">
        <f t="shared" ref="J6:J10" si="1">ROUND(PRODUCT(E6,F6:I6),3)</f>
        <v>0.16700000000000001</v>
      </c>
      <c r="K6" s="9">
        <f t="shared" ref="K6:K10" si="2">ROUND(4*E6,3)</f>
        <v>0.66700000000000004</v>
      </c>
      <c r="L6" t="s">
        <v>11</v>
      </c>
    </row>
    <row r="7" spans="2:12" x14ac:dyDescent="0.25">
      <c r="B7" t="s">
        <v>43</v>
      </c>
      <c r="D7" t="s">
        <v>12</v>
      </c>
      <c r="E7" s="7">
        <f t="shared" si="0"/>
        <v>0.16666666666666666</v>
      </c>
      <c r="J7" s="8">
        <f t="shared" si="1"/>
        <v>0.16700000000000001</v>
      </c>
      <c r="K7" s="9">
        <f t="shared" si="2"/>
        <v>0.66700000000000004</v>
      </c>
    </row>
    <row r="8" spans="2:12" x14ac:dyDescent="0.25">
      <c r="B8" t="s">
        <v>43</v>
      </c>
      <c r="D8" t="s">
        <v>13</v>
      </c>
      <c r="E8" s="7">
        <f t="shared" si="0"/>
        <v>0.16666666666666666</v>
      </c>
      <c r="J8" s="8">
        <f t="shared" si="1"/>
        <v>0.16700000000000001</v>
      </c>
      <c r="K8" s="9">
        <f t="shared" si="2"/>
        <v>0.66700000000000004</v>
      </c>
    </row>
    <row r="9" spans="2:12" x14ac:dyDescent="0.25">
      <c r="B9" t="s">
        <v>44</v>
      </c>
      <c r="D9" t="s">
        <v>14</v>
      </c>
      <c r="E9" s="7">
        <f t="shared" si="0"/>
        <v>0.16666666666666666</v>
      </c>
      <c r="J9" s="8">
        <f t="shared" si="1"/>
        <v>0.16700000000000001</v>
      </c>
      <c r="K9" s="9">
        <f t="shared" si="2"/>
        <v>0.66700000000000004</v>
      </c>
    </row>
    <row r="10" spans="2:12" x14ac:dyDescent="0.25">
      <c r="B10" t="s">
        <v>48</v>
      </c>
      <c r="C10" s="10"/>
      <c r="D10" s="10" t="s">
        <v>15</v>
      </c>
      <c r="E10" s="11">
        <f t="shared" si="0"/>
        <v>0.16666666666666666</v>
      </c>
      <c r="F10" s="10"/>
      <c r="G10" s="10"/>
      <c r="H10" s="10"/>
      <c r="I10" s="10"/>
      <c r="J10" s="8">
        <f t="shared" si="1"/>
        <v>0.16700000000000001</v>
      </c>
      <c r="K10" s="9">
        <f t="shared" si="2"/>
        <v>0.66700000000000004</v>
      </c>
    </row>
    <row r="11" spans="2:12" x14ac:dyDescent="0.25">
      <c r="C11" s="12" t="s">
        <v>16</v>
      </c>
      <c r="D11" s="6"/>
      <c r="E11" s="6"/>
      <c r="F11" s="6"/>
      <c r="G11" s="6"/>
      <c r="H11" s="6"/>
      <c r="I11" s="6"/>
      <c r="J11" s="13">
        <f>SUM(J5:J10)</f>
        <v>1.002</v>
      </c>
      <c r="K11" s="14">
        <f>SUM(K5:K10)</f>
        <v>4.0019999999999998</v>
      </c>
    </row>
    <row r="13" spans="2:12" ht="30" x14ac:dyDescent="0.25">
      <c r="C13" s="2" t="s">
        <v>17</v>
      </c>
      <c r="D13" s="3"/>
      <c r="E13" s="4" t="s">
        <v>2</v>
      </c>
      <c r="F13" s="4" t="s">
        <v>3</v>
      </c>
      <c r="G13" s="4" t="s">
        <v>4</v>
      </c>
      <c r="H13" s="4" t="s">
        <v>5</v>
      </c>
      <c r="I13" s="4" t="s">
        <v>6</v>
      </c>
      <c r="J13" s="5" t="s">
        <v>7</v>
      </c>
      <c r="K13" s="4" t="s">
        <v>8</v>
      </c>
    </row>
    <row r="14" spans="2:12" x14ac:dyDescent="0.25">
      <c r="C14" s="6"/>
      <c r="D14" s="6"/>
      <c r="E14" s="6"/>
      <c r="F14" s="6">
        <v>1</v>
      </c>
      <c r="G14" s="6">
        <v>2</v>
      </c>
      <c r="H14" s="6">
        <v>3</v>
      </c>
      <c r="I14" s="6">
        <v>4</v>
      </c>
      <c r="J14" s="6"/>
      <c r="K14" s="6"/>
    </row>
    <row r="15" spans="2:12" x14ac:dyDescent="0.25">
      <c r="B15" t="s">
        <v>43</v>
      </c>
      <c r="D15" t="s">
        <v>18</v>
      </c>
      <c r="E15" s="7">
        <f>1/5</f>
        <v>0.2</v>
      </c>
      <c r="J15" s="8">
        <f>ROUND(PRODUCT(E15,F15:I15),3)</f>
        <v>0.2</v>
      </c>
      <c r="K15" s="9">
        <f>ROUND(4*E15,3)</f>
        <v>0.8</v>
      </c>
    </row>
    <row r="16" spans="2:12" x14ac:dyDescent="0.25">
      <c r="B16" t="s">
        <v>44</v>
      </c>
      <c r="D16" t="s">
        <v>19</v>
      </c>
      <c r="E16" s="7">
        <f t="shared" ref="E16:E19" si="3">1/5</f>
        <v>0.2</v>
      </c>
      <c r="J16" s="8">
        <f t="shared" ref="J16:J19" si="4">ROUND(PRODUCT(E16,F16:I16),3)</f>
        <v>0.2</v>
      </c>
      <c r="K16" s="9">
        <f t="shared" ref="K16:K19" si="5">ROUND(4*E16,3)</f>
        <v>0.8</v>
      </c>
    </row>
    <row r="17" spans="2:11" x14ac:dyDescent="0.25">
      <c r="B17" t="s">
        <v>43</v>
      </c>
      <c r="D17" t="s">
        <v>20</v>
      </c>
      <c r="E17" s="7">
        <f t="shared" si="3"/>
        <v>0.2</v>
      </c>
      <c r="J17" s="8">
        <f t="shared" si="4"/>
        <v>0.2</v>
      </c>
      <c r="K17" s="9">
        <f t="shared" si="5"/>
        <v>0.8</v>
      </c>
    </row>
    <row r="18" spans="2:11" x14ac:dyDescent="0.25">
      <c r="B18" t="s">
        <v>43</v>
      </c>
      <c r="D18" t="s">
        <v>21</v>
      </c>
      <c r="E18" s="7">
        <f t="shared" si="3"/>
        <v>0.2</v>
      </c>
      <c r="J18" s="8">
        <f t="shared" si="4"/>
        <v>0.2</v>
      </c>
      <c r="K18" s="9">
        <f t="shared" si="5"/>
        <v>0.8</v>
      </c>
    </row>
    <row r="19" spans="2:11" x14ac:dyDescent="0.25">
      <c r="B19" t="s">
        <v>49</v>
      </c>
      <c r="D19" t="s">
        <v>22</v>
      </c>
      <c r="E19" s="7">
        <f t="shared" si="3"/>
        <v>0.2</v>
      </c>
      <c r="J19" s="8">
        <f t="shared" si="4"/>
        <v>0.2</v>
      </c>
      <c r="K19" s="9">
        <f t="shared" si="5"/>
        <v>0.8</v>
      </c>
    </row>
    <row r="20" spans="2:11" x14ac:dyDescent="0.25">
      <c r="C20" s="12" t="s">
        <v>16</v>
      </c>
      <c r="D20" s="6"/>
      <c r="E20" s="6"/>
      <c r="F20" s="6"/>
      <c r="G20" s="6"/>
      <c r="H20" s="6"/>
      <c r="I20" s="6"/>
      <c r="J20" s="13">
        <f>SUM(J15:J19)</f>
        <v>1</v>
      </c>
      <c r="K20" s="14">
        <f>SUM(K15:K19)</f>
        <v>4</v>
      </c>
    </row>
    <row r="22" spans="2:11" ht="30" x14ac:dyDescent="0.25">
      <c r="C22" s="2" t="s">
        <v>23</v>
      </c>
      <c r="D22" s="3"/>
      <c r="E22" s="4" t="s">
        <v>2</v>
      </c>
      <c r="F22" s="4" t="s">
        <v>3</v>
      </c>
      <c r="G22" s="4" t="s">
        <v>4</v>
      </c>
      <c r="H22" s="4" t="s">
        <v>5</v>
      </c>
      <c r="I22" s="4" t="s">
        <v>6</v>
      </c>
      <c r="J22" s="5" t="s">
        <v>7</v>
      </c>
      <c r="K22" s="4" t="s">
        <v>8</v>
      </c>
    </row>
    <row r="23" spans="2:11" x14ac:dyDescent="0.25">
      <c r="C23" s="6"/>
      <c r="D23" s="6"/>
      <c r="E23" s="6"/>
      <c r="F23" s="6">
        <v>1</v>
      </c>
      <c r="G23" s="6">
        <v>2</v>
      </c>
      <c r="H23" s="6">
        <v>3</v>
      </c>
      <c r="I23" s="6">
        <v>4</v>
      </c>
      <c r="J23" s="6"/>
      <c r="K23" s="6"/>
    </row>
    <row r="24" spans="2:11" x14ac:dyDescent="0.25">
      <c r="B24" t="s">
        <v>43</v>
      </c>
      <c r="D24" t="s">
        <v>45</v>
      </c>
      <c r="E24" s="7">
        <f>1/5</f>
        <v>0.2</v>
      </c>
      <c r="J24" s="8">
        <f>ROUND(PRODUCT(E24,F24:I24),3)</f>
        <v>0.2</v>
      </c>
      <c r="K24" s="9">
        <f>ROUND(4*E24,3)</f>
        <v>0.8</v>
      </c>
    </row>
    <row r="25" spans="2:11" x14ac:dyDescent="0.25">
      <c r="B25" t="s">
        <v>43</v>
      </c>
      <c r="D25" t="s">
        <v>46</v>
      </c>
      <c r="E25" s="7">
        <f t="shared" ref="E25:E28" si="6">1/5</f>
        <v>0.2</v>
      </c>
      <c r="J25" s="8">
        <f t="shared" ref="J25:J28" si="7">ROUND(PRODUCT(E25,F25:I25),3)</f>
        <v>0.2</v>
      </c>
      <c r="K25" s="9">
        <f t="shared" ref="K25:K28" si="8">ROUND(4*E25,3)</f>
        <v>0.8</v>
      </c>
    </row>
    <row r="26" spans="2:11" x14ac:dyDescent="0.25">
      <c r="B26" t="s">
        <v>43</v>
      </c>
      <c r="D26" t="s">
        <v>47</v>
      </c>
      <c r="E26" s="7">
        <f t="shared" si="6"/>
        <v>0.2</v>
      </c>
      <c r="J26" s="8">
        <f t="shared" si="7"/>
        <v>0.2</v>
      </c>
      <c r="K26" s="9">
        <f t="shared" si="8"/>
        <v>0.8</v>
      </c>
    </row>
    <row r="27" spans="2:11" x14ac:dyDescent="0.25">
      <c r="B27" t="s">
        <v>43</v>
      </c>
      <c r="D27" t="s">
        <v>24</v>
      </c>
      <c r="E27" s="7">
        <f t="shared" si="6"/>
        <v>0.2</v>
      </c>
      <c r="J27" s="8">
        <f t="shared" si="7"/>
        <v>0.2</v>
      </c>
      <c r="K27" s="9">
        <f t="shared" si="8"/>
        <v>0.8</v>
      </c>
    </row>
    <row r="28" spans="2:11" x14ac:dyDescent="0.25">
      <c r="B28" t="s">
        <v>43</v>
      </c>
      <c r="D28" t="s">
        <v>25</v>
      </c>
      <c r="E28" s="7">
        <f t="shared" si="6"/>
        <v>0.2</v>
      </c>
      <c r="J28" s="8">
        <f t="shared" si="7"/>
        <v>0.2</v>
      </c>
      <c r="K28" s="9">
        <f t="shared" si="8"/>
        <v>0.8</v>
      </c>
    </row>
    <row r="29" spans="2:11" x14ac:dyDescent="0.25">
      <c r="C29" s="12" t="s">
        <v>16</v>
      </c>
      <c r="D29" s="12"/>
      <c r="E29" s="12"/>
      <c r="F29" s="12"/>
      <c r="G29" s="12"/>
      <c r="H29" s="12"/>
      <c r="I29" s="12"/>
      <c r="J29" s="13">
        <f>SUM(J24:J28)</f>
        <v>1</v>
      </c>
      <c r="K29" s="14">
        <f>SUM(K24:K28)</f>
        <v>4</v>
      </c>
    </row>
    <row r="31" spans="2:11" ht="21" x14ac:dyDescent="0.35">
      <c r="D31" s="15" t="s">
        <v>26</v>
      </c>
      <c r="E31" s="12" t="s">
        <v>2</v>
      </c>
      <c r="F31" s="12" t="s">
        <v>27</v>
      </c>
      <c r="G31" s="12" t="s">
        <v>28</v>
      </c>
      <c r="H31" s="12" t="s">
        <v>8</v>
      </c>
      <c r="I31" s="12" t="s">
        <v>29</v>
      </c>
    </row>
    <row r="32" spans="2:11" x14ac:dyDescent="0.25">
      <c r="D32" t="s">
        <v>1</v>
      </c>
      <c r="E32" s="7">
        <f>1/3</f>
        <v>0.33333333333333331</v>
      </c>
      <c r="F32" s="9">
        <f>J11</f>
        <v>1.002</v>
      </c>
      <c r="G32" s="16">
        <f>ROUND(PRODUCT(E32,F32),3)</f>
        <v>0.33400000000000002</v>
      </c>
      <c r="H32" s="9">
        <f>ROUND(4/3,3)</f>
        <v>1.333</v>
      </c>
    </row>
    <row r="33" spans="4:12" x14ac:dyDescent="0.25">
      <c r="D33" t="s">
        <v>17</v>
      </c>
      <c r="E33" s="7">
        <f t="shared" ref="E33:E34" si="9">1/3</f>
        <v>0.33333333333333331</v>
      </c>
      <c r="F33" s="9">
        <f>J20</f>
        <v>1</v>
      </c>
      <c r="G33" s="16">
        <f t="shared" ref="G33:G34" si="10">ROUND(PRODUCT(E33,F33),3)</f>
        <v>0.33300000000000002</v>
      </c>
      <c r="H33" s="9">
        <f t="shared" ref="H33:H34" si="11">ROUND(4/3,3)</f>
        <v>1.333</v>
      </c>
      <c r="L33" t="s">
        <v>11</v>
      </c>
    </row>
    <row r="34" spans="4:12" x14ac:dyDescent="0.25">
      <c r="D34" s="10" t="s">
        <v>23</v>
      </c>
      <c r="E34" s="11">
        <f t="shared" si="9"/>
        <v>0.33333333333333331</v>
      </c>
      <c r="F34" s="17">
        <f>J29</f>
        <v>1</v>
      </c>
      <c r="G34" s="16">
        <f t="shared" si="10"/>
        <v>0.33300000000000002</v>
      </c>
      <c r="H34" s="9">
        <f t="shared" si="11"/>
        <v>1.333</v>
      </c>
    </row>
    <row r="35" spans="4:12" x14ac:dyDescent="0.25">
      <c r="D35" s="12" t="s">
        <v>30</v>
      </c>
      <c r="E35" s="12"/>
      <c r="F35" s="14">
        <f>SUM(F32:F34)</f>
        <v>3.0019999999999998</v>
      </c>
      <c r="G35" s="13">
        <f>SUM(G32:G34)</f>
        <v>1</v>
      </c>
      <c r="H35" s="14">
        <f>SUM(H32:H34)</f>
        <v>3.9989999999999997</v>
      </c>
      <c r="I35" s="12"/>
    </row>
    <row r="37" spans="4:12" x14ac:dyDescent="0.25">
      <c r="D37" s="12"/>
      <c r="E37" s="12" t="s">
        <v>31</v>
      </c>
      <c r="F37" s="18" t="s">
        <v>32</v>
      </c>
      <c r="G37" s="19"/>
    </row>
    <row r="38" spans="4:12" x14ac:dyDescent="0.25">
      <c r="D38" t="s">
        <v>33</v>
      </c>
      <c r="E38" s="20" t="s">
        <v>34</v>
      </c>
      <c r="F38" s="21" t="s">
        <v>35</v>
      </c>
      <c r="G38" s="22"/>
    </row>
    <row r="39" spans="4:12" x14ac:dyDescent="0.25">
      <c r="D39" t="s">
        <v>36</v>
      </c>
      <c r="E39" s="20" t="s">
        <v>37</v>
      </c>
      <c r="F39" s="21" t="s">
        <v>38</v>
      </c>
      <c r="G39" s="23"/>
    </row>
    <row r="40" spans="4:12" x14ac:dyDescent="0.25">
      <c r="D40" s="10" t="s">
        <v>39</v>
      </c>
      <c r="E40" s="24" t="s">
        <v>40</v>
      </c>
      <c r="F40" s="25" t="s">
        <v>41</v>
      </c>
      <c r="G40" s="23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York</dc:creator>
  <cp:lastModifiedBy>John York</cp:lastModifiedBy>
  <dcterms:created xsi:type="dcterms:W3CDTF">2024-05-27T19:09:33Z</dcterms:created>
  <dcterms:modified xsi:type="dcterms:W3CDTF">2024-05-27T19:13:39Z</dcterms:modified>
</cp:coreProperties>
</file>